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Вебинар РТС\1_Вебинар Вводный\"/>
    </mc:Choice>
  </mc:AlternateContent>
  <xr:revisionPtr revIDLastSave="0" documentId="13_ncr:1_{B775B569-2A8E-4797-AFA3-196D4D22842E}" xr6:coauthVersionLast="46" xr6:coauthVersionMax="46" xr10:uidLastSave="{00000000-0000-0000-0000-000000000000}"/>
  <bookViews>
    <workbookView xWindow="20040" yWindow="-8290" windowWidth="33670" windowHeight="14620" xr2:uid="{15577EFB-8BC3-41DF-91BF-CFEE5C6E958F}"/>
  </bookViews>
  <sheets>
    <sheet name="RI" sheetId="1" r:id="rId1"/>
    <sheet name="STR" sheetId="2" state="hidden" r:id="rId2"/>
  </sheets>
  <definedNames>
    <definedName name="_xlnm.Print_Area" localSheetId="0">Таблица2511[#All]</definedName>
    <definedName name="_xlnm.Print_Area" localSheetId="1">STR!#REF!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K37" i="1"/>
  <c r="N37" i="1" s="1"/>
  <c r="J37" i="1"/>
  <c r="G37" i="1"/>
  <c r="L36" i="1"/>
  <c r="K36" i="1"/>
  <c r="N36" i="1" s="1"/>
  <c r="J36" i="1"/>
  <c r="G36" i="1"/>
  <c r="L35" i="1"/>
  <c r="K35" i="1"/>
  <c r="J35" i="1"/>
  <c r="G35" i="1"/>
  <c r="L34" i="1"/>
  <c r="K34" i="1"/>
  <c r="M34" i="1" s="1"/>
  <c r="J34" i="1"/>
  <c r="G34" i="1"/>
  <c r="L33" i="1"/>
  <c r="K33" i="1"/>
  <c r="N33" i="1" s="1"/>
  <c r="J33" i="1"/>
  <c r="G33" i="1"/>
  <c r="L32" i="1"/>
  <c r="K32" i="1"/>
  <c r="N32" i="1" s="1"/>
  <c r="J32" i="1"/>
  <c r="G32" i="1"/>
  <c r="L31" i="1"/>
  <c r="K31" i="1"/>
  <c r="J31" i="1"/>
  <c r="G31" i="1"/>
  <c r="L30" i="1"/>
  <c r="K30" i="1"/>
  <c r="M30" i="1" s="1"/>
  <c r="J30" i="1"/>
  <c r="G30" i="1"/>
  <c r="L29" i="1"/>
  <c r="K29" i="1"/>
  <c r="N29" i="1" s="1"/>
  <c r="J29" i="1"/>
  <c r="G29" i="1"/>
  <c r="L28" i="1"/>
  <c r="K28" i="1"/>
  <c r="N28" i="1" s="1"/>
  <c r="J28" i="1"/>
  <c r="G28" i="1"/>
  <c r="L27" i="1"/>
  <c r="K27" i="1"/>
  <c r="J27" i="1"/>
  <c r="G27" i="1"/>
  <c r="L26" i="1"/>
  <c r="K26" i="1"/>
  <c r="M26" i="1" s="1"/>
  <c r="J26" i="1"/>
  <c r="G26" i="1"/>
  <c r="L25" i="1"/>
  <c r="K25" i="1"/>
  <c r="N25" i="1" s="1"/>
  <c r="J25" i="1"/>
  <c r="G25" i="1"/>
  <c r="L24" i="1"/>
  <c r="K24" i="1"/>
  <c r="N24" i="1" s="1"/>
  <c r="J24" i="1"/>
  <c r="G24" i="1"/>
  <c r="L23" i="1"/>
  <c r="K23" i="1"/>
  <c r="J23" i="1"/>
  <c r="G23" i="1"/>
  <c r="L22" i="1"/>
  <c r="K22" i="1"/>
  <c r="M22" i="1" s="1"/>
  <c r="J22" i="1"/>
  <c r="G22" i="1"/>
  <c r="M21" i="1"/>
  <c r="L21" i="1"/>
  <c r="K21" i="1"/>
  <c r="N21" i="1" s="1"/>
  <c r="J21" i="1"/>
  <c r="G21" i="1"/>
  <c r="L20" i="1"/>
  <c r="K20" i="1"/>
  <c r="N20" i="1" s="1"/>
  <c r="J20" i="1"/>
  <c r="G20" i="1"/>
  <c r="L19" i="1"/>
  <c r="K19" i="1"/>
  <c r="J19" i="1"/>
  <c r="G19" i="1"/>
  <c r="L18" i="1"/>
  <c r="K18" i="1"/>
  <c r="M18" i="1" s="1"/>
  <c r="J18" i="1"/>
  <c r="G18" i="1"/>
  <c r="L17" i="1"/>
  <c r="K17" i="1"/>
  <c r="N17" i="1" s="1"/>
  <c r="J17" i="1"/>
  <c r="G17" i="1"/>
  <c r="L16" i="1"/>
  <c r="K16" i="1"/>
  <c r="N16" i="1" s="1"/>
  <c r="J16" i="1"/>
  <c r="G16" i="1"/>
  <c r="L15" i="1"/>
  <c r="K15" i="1"/>
  <c r="J15" i="1"/>
  <c r="G15" i="1"/>
  <c r="L14" i="1"/>
  <c r="K14" i="1"/>
  <c r="M14" i="1" s="1"/>
  <c r="J14" i="1"/>
  <c r="G14" i="1"/>
  <c r="L13" i="1"/>
  <c r="K13" i="1"/>
  <c r="N13" i="1" s="1"/>
  <c r="J13" i="1"/>
  <c r="G13" i="1"/>
  <c r="M12" i="1"/>
  <c r="L12" i="1"/>
  <c r="K12" i="1"/>
  <c r="N12" i="1" s="1"/>
  <c r="J12" i="1"/>
  <c r="G12" i="1"/>
  <c r="L11" i="1"/>
  <c r="K11" i="1"/>
  <c r="J11" i="1"/>
  <c r="G11" i="1"/>
  <c r="L10" i="1"/>
  <c r="K10" i="1"/>
  <c r="M10" i="1" s="1"/>
  <c r="J10" i="1"/>
  <c r="G10" i="1"/>
  <c r="L9" i="1"/>
  <c r="K9" i="1"/>
  <c r="N9" i="1" s="1"/>
  <c r="J9" i="1"/>
  <c r="G9" i="1"/>
  <c r="L8" i="1"/>
  <c r="K8" i="1"/>
  <c r="N8" i="1" s="1"/>
  <c r="J8" i="1"/>
  <c r="G8" i="1"/>
  <c r="L7" i="1"/>
  <c r="K7" i="1"/>
  <c r="J7" i="1"/>
  <c r="G7" i="1"/>
  <c r="L6" i="1"/>
  <c r="K6" i="1"/>
  <c r="M6" i="1" s="1"/>
  <c r="J6" i="1"/>
  <c r="G6" i="1"/>
  <c r="L5" i="1"/>
  <c r="K5" i="1"/>
  <c r="N5" i="1" s="1"/>
  <c r="J5" i="1"/>
  <c r="G5" i="1"/>
  <c r="L4" i="1"/>
  <c r="K4" i="1"/>
  <c r="J4" i="1"/>
  <c r="G4" i="1"/>
  <c r="L3" i="1"/>
  <c r="K3" i="1"/>
  <c r="N3" i="1" s="1"/>
  <c r="J3" i="1"/>
  <c r="G3" i="1"/>
  <c r="L2" i="1"/>
  <c r="K2" i="1"/>
  <c r="J2" i="1"/>
  <c r="G2" i="1"/>
  <c r="M36" i="1" l="1"/>
  <c r="N26" i="1"/>
  <c r="M28" i="1"/>
  <c r="M13" i="1"/>
  <c r="N34" i="1"/>
  <c r="N10" i="1"/>
  <c r="M5" i="1"/>
  <c r="N18" i="1"/>
  <c r="M20" i="1"/>
  <c r="M29" i="1"/>
  <c r="M9" i="1"/>
  <c r="M17" i="1"/>
  <c r="M25" i="1"/>
  <c r="M33" i="1"/>
  <c r="N6" i="1"/>
  <c r="N14" i="1"/>
  <c r="N22" i="1"/>
  <c r="N30" i="1"/>
  <c r="M8" i="1"/>
  <c r="M16" i="1"/>
  <c r="M24" i="1"/>
  <c r="M32" i="1"/>
  <c r="M37" i="1"/>
  <c r="M3" i="1"/>
  <c r="N2" i="1"/>
  <c r="M2" i="1"/>
  <c r="N11" i="1"/>
  <c r="M11" i="1"/>
  <c r="N19" i="1"/>
  <c r="M19" i="1"/>
  <c r="N27" i="1"/>
  <c r="M27" i="1"/>
  <c r="N35" i="1"/>
  <c r="M35" i="1"/>
  <c r="N4" i="1"/>
  <c r="M4" i="1"/>
  <c r="N7" i="1"/>
  <c r="M7" i="1"/>
  <c r="N15" i="1"/>
  <c r="M15" i="1"/>
  <c r="N23" i="1"/>
  <c r="M23" i="1"/>
  <c r="N31" i="1"/>
  <c r="M31" i="1"/>
</calcChain>
</file>

<file path=xl/sharedStrings.xml><?xml version="1.0" encoding="utf-8"?>
<sst xmlns="http://schemas.openxmlformats.org/spreadsheetml/2006/main" count="102" uniqueCount="29">
  <si>
    <t>resources</t>
  </si>
  <si>
    <t>quantity</t>
  </si>
  <si>
    <t>data</t>
  </si>
  <si>
    <t>transactions</t>
  </si>
  <si>
    <t>enter</t>
  </si>
  <si>
    <t>мах enter</t>
  </si>
  <si>
    <t>difference</t>
  </si>
  <si>
    <t>exit</t>
  </si>
  <si>
    <t>мах exit</t>
  </si>
  <si>
    <t>difference2</t>
  </si>
  <si>
    <t>profit/loss</t>
  </si>
  <si>
    <t>мах profit/loss</t>
  </si>
  <si>
    <t>channel</t>
  </si>
  <si>
    <t>money</t>
  </si>
  <si>
    <t>level</t>
  </si>
  <si>
    <t>comment</t>
  </si>
  <si>
    <t>RI</t>
  </si>
  <si>
    <t>buy</t>
  </si>
  <si>
    <t>B</t>
  </si>
  <si>
    <t>sell</t>
  </si>
  <si>
    <t>50-38-161, м5 молот, м15 молот, не дошли 10п, ручками закрыл, вернулись к прогрессии 50% и сразу 261</t>
  </si>
  <si>
    <t>50-150-61-161, м15 поглощение, м30 молот</t>
  </si>
  <si>
    <t>FR</t>
  </si>
  <si>
    <t>AO</t>
  </si>
  <si>
    <t>AC</t>
  </si>
  <si>
    <t>UP</t>
  </si>
  <si>
    <t>DW</t>
  </si>
  <si>
    <t>3К</t>
  </si>
  <si>
    <t>423-361, м5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</si>
</sst>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₽&quot;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sz val="10"/>
      <color rgb="FF000000"/>
      <name val="Century Gothic"/>
      <family val="2"/>
      <charset val="204"/>
    </font>
    <font>
      <b/>
      <sz val="10"/>
      <color rgb="FF000000"/>
      <name val="Century Gothic"/>
      <family val="2"/>
      <charset val="204"/>
    </font>
    <font>
      <sz val="11"/>
      <color theme="1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/>
    <xf numFmtId="0" fontId="2" fillId="4" borderId="1" xfId="0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65" fontId="2" fillId="0" borderId="1" xfId="0" applyNumberFormat="1" applyFont="1" applyBorder="1"/>
    <xf numFmtId="0" fontId="2" fillId="0" borderId="1" xfId="2" applyNumberFormat="1" applyFont="1" applyBorder="1" applyAlignment="1">
      <alignment horizontal="right" vertical="center"/>
    </xf>
  </cellXfs>
  <cellStyles count="3">
    <cellStyle name="Обычный" xfId="0" builtinId="0"/>
    <cellStyle name="Процентный" xfId="1" builtinId="5"/>
    <cellStyle name="Финансовый 2" xfId="2" xr:uid="{4D060259-D92F-4D4F-907E-1808E6AA8ABE}"/>
  </cellStyles>
  <dxfs count="33">
    <dxf>
      <fill>
        <patternFill>
          <bgColor theme="9" tint="0.79998168889431442"/>
        </patternFill>
      </fill>
    </dxf>
    <dxf>
      <fill>
        <patternFill>
          <bgColor rgb="FFFFC5C5"/>
        </patternFill>
      </fill>
    </dxf>
    <dxf>
      <fill>
        <patternFill>
          <bgColor theme="9" tint="0.79998168889431442"/>
        </patternFill>
      </fill>
    </dxf>
    <dxf>
      <fill>
        <patternFill>
          <bgColor rgb="FFFFC5C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charset val="204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165" formatCode="0.0%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165" formatCode="0.0%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164" formatCode="#,##0\ &quot;₽&quot;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13" formatCode="0%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charset val="204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04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3191EC-42A2-4FA6-A9FF-116485630DAA}" name="Таблица2511" displayName="Таблица2511" ref="A1:P37" totalsRowShown="0" headerRowDxfId="32" dataDxfId="31" totalsRowDxfId="30">
  <autoFilter ref="A1:P37" xr:uid="{1BD5BBB8-EA82-49D9-8CCD-154CAF86FDD7}"/>
  <tableColumns count="16">
    <tableColumn id="1" xr3:uid="{F9E87245-2589-4C5D-816E-18C765D070B7}" name="resources" dataDxfId="28" totalsRowDxfId="29"/>
    <tableColumn id="14" xr3:uid="{2572B065-2652-45E1-83E0-1DDA87A91C09}" name="quantity" dataDxfId="26" totalsRowDxfId="27"/>
    <tableColumn id="13" xr3:uid="{0B5E7DD4-10E8-4140-9E82-177A75A07B69}" name="data" dataDxfId="24" totalsRowDxfId="25"/>
    <tableColumn id="2" xr3:uid="{0DE950EF-D665-4F14-B19E-FB633329D1E7}" name="transactions" dataDxfId="22" totalsRowDxfId="23"/>
    <tableColumn id="3" xr3:uid="{6F91AA59-708D-45F2-984E-B2C964E7CCC9}" name="enter" dataDxfId="20" totalsRowDxfId="21"/>
    <tableColumn id="4" xr3:uid="{845F3997-847C-4941-ADF3-628A74906233}" name="мах enter" dataDxfId="18" totalsRowDxfId="19"/>
    <tableColumn id="5" xr3:uid="{D8296EBD-E8CD-4B58-A081-DC277ED7E59C}" name="difference" dataDxfId="17">
      <calculatedColumnFormula>IF(Таблица2511[[#This Row],[transactions]]="sell",Таблица2511[[#This Row],[мах enter]]-Таблица2511[[#This Row],[enter]],Таблица2511[[#This Row],[enter]]-Таблица2511[[#This Row],[мах enter]])</calculatedColumnFormula>
    </tableColumn>
    <tableColumn id="6" xr3:uid="{2BF17F38-5634-48A8-A45C-00B2E9BB951E}" name="exit" dataDxfId="15" totalsRowDxfId="16"/>
    <tableColumn id="7" xr3:uid="{95DD4097-621A-46CC-8633-38BAF19E6BCD}" name="мах exit" dataDxfId="13" totalsRowDxfId="14"/>
    <tableColumn id="8" xr3:uid="{5482EBFC-CF75-4FDA-BB23-5D1C30475247}" name="difference2" dataDxfId="12">
      <calculatedColumnFormula>IF(Таблица2511[[#This Row],[transactions]]="sell",Таблица2511[[#This Row],[exit]]-Таблица2511[[#This Row],[мах exit]],Таблица2511[[#This Row],[мах exit]]-Таблица2511[[#This Row],[exit]])</calculatedColumnFormula>
    </tableColumn>
    <tableColumn id="9" xr3:uid="{89DBA3F6-E50F-46ED-A0FE-1C77E50AAD92}" name="profit/loss" dataDxfId="11">
      <calculatedColumnFormula>IF(Таблица2511[[#This Row],[transactions]]="sell",Таблица2511[[#This Row],[enter]]-Таблица2511[[#This Row],[exit]],Таблица2511[[#This Row],[exit]]-Таблица2511[[#This Row],[enter]])</calculatedColumnFormula>
    </tableColumn>
    <tableColumn id="10" xr3:uid="{8CC14756-D377-43A8-B6DF-88C81321CA67}" name="мах profit/loss" dataDxfId="10">
      <calculatedColumnFormula>IF(Таблица2511[[#This Row],[transactions]]="sell",Таблица2511[[#This Row],[мах enter]]-Таблица2511[[#This Row],[мах exit]],Таблица2511[[#This Row],[мах exit]]-Таблица2511[[#This Row],[мах enter]])</calculatedColumnFormula>
    </tableColumn>
    <tableColumn id="16" xr3:uid="{FDF09329-806D-4D18-8D8C-D1900269CC5A}" name="channel" dataDxfId="9">
      <calculatedColumnFormula>IF(Таблица2511[[#This Row],[profit/loss]]&gt;0,Таблица2511[[#This Row],[profit/loss]]/Таблица2511[[#This Row],[мах profit/loss]],0)</calculatedColumnFormula>
    </tableColumn>
    <tableColumn id="11" xr3:uid="{FCCC3350-F85E-4CC4-A0E5-E2F3B056FCDC}" name="money" dataDxfId="8">
      <calculatedColumnFormula>Таблица2511[[#This Row],[profit/loss]]*Таблица2511[[#This Row],[quantity]]*$Q$1</calculatedColumnFormula>
    </tableColumn>
    <tableColumn id="15" xr3:uid="{AD0669B5-9B86-4094-A6F3-A9F7C9D78356}" name="level" dataDxfId="6" totalsRowDxfId="7"/>
    <tableColumn id="17" xr3:uid="{DF336D2A-1E2E-4CD9-89D6-9858291D31D3}" name="comment" dataDxfId="4" totalsRow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A6CEF-187C-4558-AE58-0D5E36C5784E}">
  <dimension ref="A1:Q37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P19" sqref="P19"/>
    </sheetView>
  </sheetViews>
  <sheetFormatPr defaultColWidth="9.1796875" defaultRowHeight="14.5" x14ac:dyDescent="0.35"/>
  <cols>
    <col min="1" max="1" width="3.54296875" style="7" customWidth="1"/>
    <col min="2" max="2" width="3.6328125" style="9" customWidth="1"/>
    <col min="3" max="3" width="10.26953125" style="7" customWidth="1"/>
    <col min="4" max="4" width="4.81640625" style="7" customWidth="1"/>
    <col min="5" max="5" width="8.81640625" style="10" customWidth="1"/>
    <col min="6" max="6" width="8.1796875" style="10" customWidth="1"/>
    <col min="7" max="7" width="5.90625" style="10" customWidth="1"/>
    <col min="8" max="8" width="8.26953125" style="10" customWidth="1"/>
    <col min="9" max="9" width="7.90625" style="10" customWidth="1"/>
    <col min="10" max="10" width="5.7265625" style="10" customWidth="1"/>
    <col min="11" max="12" width="6.81640625" style="10" customWidth="1"/>
    <col min="13" max="13" width="6.453125" style="11" customWidth="1"/>
    <col min="14" max="14" width="10.453125" style="12" customWidth="1"/>
    <col min="15" max="15" width="7.54296875" style="13" customWidth="1"/>
    <col min="16" max="16" width="20.26953125" style="18" customWidth="1"/>
    <col min="17" max="17" width="15.7265625" style="16" customWidth="1"/>
    <col min="18" max="18" width="8.26953125" style="14" customWidth="1"/>
    <col min="19" max="19" width="9.08984375" style="14" bestFit="1" customWidth="1"/>
    <col min="20" max="20" width="4.54296875" style="14" bestFit="1" customWidth="1"/>
    <col min="21" max="21" width="4.81640625" style="14" bestFit="1" customWidth="1"/>
    <col min="22" max="22" width="4.81640625" style="14" customWidth="1"/>
    <col min="23" max="24" width="5.1796875" style="14" bestFit="1" customWidth="1"/>
    <col min="25" max="25" width="5.1796875" style="14" customWidth="1"/>
    <col min="26" max="16384" width="9.1796875" style="14"/>
  </cols>
  <sheetData>
    <row r="1" spans="1:17" s="7" customFormat="1" ht="17.25" customHeight="1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4" t="s">
        <v>13</v>
      </c>
      <c r="O1" s="5" t="s">
        <v>14</v>
      </c>
      <c r="P1" s="1" t="s">
        <v>15</v>
      </c>
      <c r="Q1" s="6">
        <v>1.5</v>
      </c>
    </row>
    <row r="2" spans="1:17" ht="12.5" x14ac:dyDescent="0.25">
      <c r="A2" s="8" t="s">
        <v>16</v>
      </c>
      <c r="B2" s="9">
        <v>10</v>
      </c>
      <c r="C2" s="8">
        <v>44259</v>
      </c>
      <c r="D2" s="7" t="s">
        <v>17</v>
      </c>
      <c r="E2" s="10">
        <v>143780</v>
      </c>
      <c r="F2" s="10">
        <v>143730</v>
      </c>
      <c r="G2" s="10">
        <f>IF(Таблица2511[[#This Row],[transactions]]="sell",Таблица2511[[#This Row],[мах enter]]-Таблица2511[[#This Row],[enter]],Таблица2511[[#This Row],[enter]]-Таблица2511[[#This Row],[мах enter]])</f>
        <v>50</v>
      </c>
      <c r="H2" s="10">
        <v>144500</v>
      </c>
      <c r="I2" s="10">
        <v>144560</v>
      </c>
      <c r="J2" s="10">
        <f>IF(Таблица2511[[#This Row],[transactions]]="sell",Таблица2511[[#This Row],[exit]]-Таблица2511[[#This Row],[мах exit]],Таблица2511[[#This Row],[мах exit]]-Таблица2511[[#This Row],[exit]])</f>
        <v>60</v>
      </c>
      <c r="K2" s="10">
        <f>IF(Таблица2511[[#This Row],[transactions]]="sell",Таблица2511[[#This Row],[enter]]-Таблица2511[[#This Row],[exit]],Таблица2511[[#This Row],[exit]]-Таблица2511[[#This Row],[enter]])</f>
        <v>720</v>
      </c>
      <c r="L2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830</v>
      </c>
      <c r="M2" s="11">
        <f>IF(Таблица2511[[#This Row],[profit/loss]]&gt;0,Таблица2511[[#This Row],[profit/loss]]/Таблица2511[[#This Row],[мах profit/loss]],0)</f>
        <v>0.86746987951807231</v>
      </c>
      <c r="N2" s="12">
        <f>Таблица2511[[#This Row],[profit/loss]]*Таблица2511[[#This Row],[quantity]]*$Q$1</f>
        <v>10800</v>
      </c>
      <c r="O2" s="13" t="s">
        <v>18</v>
      </c>
      <c r="P2" s="17" t="s">
        <v>20</v>
      </c>
      <c r="Q2" s="15"/>
    </row>
    <row r="3" spans="1:17" ht="12.5" x14ac:dyDescent="0.25">
      <c r="A3" s="8" t="s">
        <v>16</v>
      </c>
      <c r="B3" s="9">
        <v>10</v>
      </c>
      <c r="C3" s="8">
        <v>44259</v>
      </c>
      <c r="D3" s="7" t="s">
        <v>19</v>
      </c>
      <c r="E3" s="10">
        <v>146250</v>
      </c>
      <c r="F3" s="10">
        <v>146410</v>
      </c>
      <c r="G3" s="10">
        <f>IF(Таблица2511[[#This Row],[transactions]]="sell",Таблица2511[[#This Row],[мах enter]]-Таблица2511[[#This Row],[enter]],Таблица2511[[#This Row],[enter]]-Таблица2511[[#This Row],[мах enter]])</f>
        <v>160</v>
      </c>
      <c r="H3" s="10">
        <v>145860</v>
      </c>
      <c r="I3" s="10">
        <v>144960</v>
      </c>
      <c r="J3" s="10">
        <f>IF(Таблица2511[[#This Row],[transactions]]="sell",Таблица2511[[#This Row],[exit]]-Таблица2511[[#This Row],[мах exit]],Таблица2511[[#This Row],[мах exit]]-Таблица2511[[#This Row],[exit]])</f>
        <v>900</v>
      </c>
      <c r="K3" s="10">
        <f>IF(Таблица2511[[#This Row],[transactions]]="sell",Таблица2511[[#This Row],[enter]]-Таблица2511[[#This Row],[exit]],Таблица2511[[#This Row],[exit]]-Таблица2511[[#This Row],[enter]])</f>
        <v>390</v>
      </c>
      <c r="L3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1450</v>
      </c>
      <c r="M3" s="11">
        <f>IF(Таблица2511[[#This Row],[profit/loss]]&gt;0,Таблица2511[[#This Row],[profit/loss]]/Таблица2511[[#This Row],[мах profit/loss]],0)</f>
        <v>0.26896551724137929</v>
      </c>
      <c r="N3" s="12">
        <f>Таблица2511[[#This Row],[profit/loss]]*Таблица2511[[#This Row],[quantity]]*$Q$1</f>
        <v>5850</v>
      </c>
      <c r="O3" s="13">
        <v>4.2359999999999998</v>
      </c>
      <c r="P3" s="17" t="s">
        <v>28</v>
      </c>
      <c r="Q3" s="15"/>
    </row>
    <row r="4" spans="1:17" ht="12.5" x14ac:dyDescent="0.25">
      <c r="A4" s="8" t="s">
        <v>16</v>
      </c>
      <c r="B4" s="9">
        <v>10</v>
      </c>
      <c r="C4" s="8">
        <v>44259</v>
      </c>
      <c r="D4" s="7" t="s">
        <v>19</v>
      </c>
      <c r="E4" s="10">
        <v>147060</v>
      </c>
      <c r="F4" s="10">
        <v>147060</v>
      </c>
      <c r="G4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H4" s="10">
        <v>146400</v>
      </c>
      <c r="I4" s="10">
        <v>145980</v>
      </c>
      <c r="J4" s="10">
        <f>IF(Таблица2511[[#This Row],[transactions]]="sell",Таблица2511[[#This Row],[exit]]-Таблица2511[[#This Row],[мах exit]],Таблица2511[[#This Row],[мах exit]]-Таблица2511[[#This Row],[exit]])</f>
        <v>420</v>
      </c>
      <c r="K4" s="10">
        <f>IF(Таблица2511[[#This Row],[transactions]]="sell",Таблица2511[[#This Row],[enter]]-Таблица2511[[#This Row],[exit]],Таблица2511[[#This Row],[exit]]-Таблица2511[[#This Row],[enter]])</f>
        <v>660</v>
      </c>
      <c r="L4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1080</v>
      </c>
      <c r="M4" s="11">
        <f>IF(Таблица2511[[#This Row],[profit/loss]]&gt;0,Таблица2511[[#This Row],[profit/loss]]/Таблица2511[[#This Row],[мах profit/loss]],0)</f>
        <v>0.61111111111111116</v>
      </c>
      <c r="N4" s="12">
        <f>Таблица2511[[#This Row],[profit/loss]]*Таблица2511[[#This Row],[quantity]]*$Q$1</f>
        <v>9900</v>
      </c>
      <c r="O4" s="13" t="s">
        <v>18</v>
      </c>
      <c r="P4" s="17" t="s">
        <v>21</v>
      </c>
      <c r="Q4" s="15"/>
    </row>
    <row r="5" spans="1:17" ht="12.5" x14ac:dyDescent="0.25">
      <c r="A5" s="8" t="s">
        <v>16</v>
      </c>
      <c r="D5" s="7" t="s">
        <v>19</v>
      </c>
      <c r="G5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5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5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5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5" s="11">
        <f>IF(Таблица2511[[#This Row],[profit/loss]]&gt;0,Таблица2511[[#This Row],[profit/loss]]/Таблица2511[[#This Row],[мах profit/loss]],0)</f>
        <v>0</v>
      </c>
      <c r="N5" s="12">
        <f>Таблица2511[[#This Row],[profit/loss]]*Таблица2511[[#This Row],[quantity]]*$Q$1</f>
        <v>0</v>
      </c>
      <c r="O5" s="13">
        <v>2.6179999999999999</v>
      </c>
      <c r="P5" s="17"/>
      <c r="Q5" s="15"/>
    </row>
    <row r="6" spans="1:17" ht="12.5" x14ac:dyDescent="0.25">
      <c r="A6" s="8" t="s">
        <v>16</v>
      </c>
      <c r="D6" s="7" t="s">
        <v>19</v>
      </c>
      <c r="G6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6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6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6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6" s="11">
        <f>IF(Таблица2511[[#This Row],[profit/loss]]&gt;0,Таблица2511[[#This Row],[profit/loss]]/Таблица2511[[#This Row],[мах profit/loss]],0)</f>
        <v>0</v>
      </c>
      <c r="N6" s="12">
        <f>Таблица2511[[#This Row],[profit/loss]]*Таблица2511[[#This Row],[quantity]]*$Q$1</f>
        <v>0</v>
      </c>
      <c r="O6" s="13">
        <v>2.6179999999999999</v>
      </c>
      <c r="P6" s="17"/>
      <c r="Q6" s="15"/>
    </row>
    <row r="7" spans="1:17" ht="12.5" x14ac:dyDescent="0.25">
      <c r="A7" s="8" t="s">
        <v>16</v>
      </c>
      <c r="D7" s="7" t="s">
        <v>19</v>
      </c>
      <c r="G7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7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7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7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7" s="11">
        <f>IF(Таблица2511[[#This Row],[profit/loss]]&gt;0,Таблица2511[[#This Row],[profit/loss]]/Таблица2511[[#This Row],[мах profit/loss]],0)</f>
        <v>0</v>
      </c>
      <c r="N7" s="12">
        <f>Таблица2511[[#This Row],[profit/loss]]*Таблица2511[[#This Row],[quantity]]*$Q$1</f>
        <v>0</v>
      </c>
      <c r="O7" s="13">
        <v>2.6179999999999999</v>
      </c>
      <c r="P7" s="17"/>
      <c r="Q7" s="15"/>
    </row>
    <row r="8" spans="1:17" ht="12.5" x14ac:dyDescent="0.25">
      <c r="A8" s="8" t="s">
        <v>16</v>
      </c>
      <c r="D8" s="7" t="s">
        <v>19</v>
      </c>
      <c r="G8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8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8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8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8" s="11">
        <f>IF(Таблица2511[[#This Row],[profit/loss]]&gt;0,Таблица2511[[#This Row],[profit/loss]]/Таблица2511[[#This Row],[мах profit/loss]],0)</f>
        <v>0</v>
      </c>
      <c r="N8" s="12">
        <f>Таблица2511[[#This Row],[profit/loss]]*Таблица2511[[#This Row],[quantity]]*$Q$1</f>
        <v>0</v>
      </c>
      <c r="O8" s="13">
        <v>2.6179999999999999</v>
      </c>
      <c r="P8" s="17"/>
      <c r="Q8" s="15"/>
    </row>
    <row r="9" spans="1:17" ht="12.5" x14ac:dyDescent="0.25">
      <c r="A9" s="8" t="s">
        <v>16</v>
      </c>
      <c r="D9" s="7" t="s">
        <v>19</v>
      </c>
      <c r="G9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9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9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9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9" s="11">
        <f>IF(Таблица2511[[#This Row],[profit/loss]]&gt;0,Таблица2511[[#This Row],[profit/loss]]/Таблица2511[[#This Row],[мах profit/loss]],0)</f>
        <v>0</v>
      </c>
      <c r="N9" s="12">
        <f>Таблица2511[[#This Row],[profit/loss]]*Таблица2511[[#This Row],[quantity]]*$Q$1</f>
        <v>0</v>
      </c>
      <c r="O9" s="13">
        <v>2.6179999999999999</v>
      </c>
      <c r="P9" s="17"/>
      <c r="Q9" s="15"/>
    </row>
    <row r="10" spans="1:17" ht="12.5" x14ac:dyDescent="0.25">
      <c r="A10" s="8" t="s">
        <v>16</v>
      </c>
      <c r="D10" s="7" t="s">
        <v>19</v>
      </c>
      <c r="G10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10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10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10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10" s="11">
        <f>IF(Таблица2511[[#This Row],[profit/loss]]&gt;0,Таблица2511[[#This Row],[profit/loss]]/Таблица2511[[#This Row],[мах profit/loss]],0)</f>
        <v>0</v>
      </c>
      <c r="N10" s="12">
        <f>Таблица2511[[#This Row],[profit/loss]]*Таблица2511[[#This Row],[quantity]]*$Q$1</f>
        <v>0</v>
      </c>
      <c r="O10" s="13">
        <v>2.6179999999999999</v>
      </c>
      <c r="P10" s="17"/>
      <c r="Q10" s="15"/>
    </row>
    <row r="11" spans="1:17" ht="12.5" x14ac:dyDescent="0.25">
      <c r="A11" s="8" t="s">
        <v>16</v>
      </c>
      <c r="D11" s="7" t="s">
        <v>19</v>
      </c>
      <c r="G11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11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11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11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11" s="11">
        <f>IF(Таблица2511[[#This Row],[profit/loss]]&gt;0,Таблица2511[[#This Row],[profit/loss]]/Таблица2511[[#This Row],[мах profit/loss]],0)</f>
        <v>0</v>
      </c>
      <c r="N11" s="12">
        <f>Таблица2511[[#This Row],[profit/loss]]*Таблица2511[[#This Row],[quantity]]*$Q$1</f>
        <v>0</v>
      </c>
      <c r="O11" s="13">
        <v>2.6179999999999999</v>
      </c>
      <c r="P11" s="17"/>
      <c r="Q11" s="15"/>
    </row>
    <row r="12" spans="1:17" ht="12.5" x14ac:dyDescent="0.25">
      <c r="A12" s="8" t="s">
        <v>16</v>
      </c>
      <c r="D12" s="7" t="s">
        <v>19</v>
      </c>
      <c r="G12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12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12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12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12" s="11">
        <f>IF(Таблица2511[[#This Row],[profit/loss]]&gt;0,Таблица2511[[#This Row],[profit/loss]]/Таблица2511[[#This Row],[мах profit/loss]],0)</f>
        <v>0</v>
      </c>
      <c r="N12" s="12">
        <f>Таблица2511[[#This Row],[profit/loss]]*Таблица2511[[#This Row],[quantity]]*$Q$1</f>
        <v>0</v>
      </c>
      <c r="O12" s="13">
        <v>2.6179999999999999</v>
      </c>
      <c r="P12" s="17"/>
      <c r="Q12" s="15"/>
    </row>
    <row r="13" spans="1:17" ht="12.5" x14ac:dyDescent="0.25">
      <c r="A13" s="8" t="s">
        <v>16</v>
      </c>
      <c r="D13" s="7" t="s">
        <v>19</v>
      </c>
      <c r="G13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13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13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13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13" s="11">
        <f>IF(Таблица2511[[#This Row],[profit/loss]]&gt;0,Таблица2511[[#This Row],[profit/loss]]/Таблица2511[[#This Row],[мах profit/loss]],0)</f>
        <v>0</v>
      </c>
      <c r="N13" s="12">
        <f>Таблица2511[[#This Row],[profit/loss]]*Таблица2511[[#This Row],[quantity]]*$Q$1</f>
        <v>0</v>
      </c>
      <c r="O13" s="13">
        <v>2.6179999999999999</v>
      </c>
      <c r="P13" s="17"/>
      <c r="Q13" s="15"/>
    </row>
    <row r="14" spans="1:17" ht="12.5" x14ac:dyDescent="0.25">
      <c r="A14" s="8" t="s">
        <v>16</v>
      </c>
      <c r="D14" s="7" t="s">
        <v>19</v>
      </c>
      <c r="G14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14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14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14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14" s="11">
        <f>IF(Таблица2511[[#This Row],[profit/loss]]&gt;0,Таблица2511[[#This Row],[profit/loss]]/Таблица2511[[#This Row],[мах profit/loss]],0)</f>
        <v>0</v>
      </c>
      <c r="N14" s="12">
        <f>Таблица2511[[#This Row],[profit/loss]]*Таблица2511[[#This Row],[quantity]]*$Q$1</f>
        <v>0</v>
      </c>
      <c r="O14" s="13">
        <v>2.6179999999999999</v>
      </c>
      <c r="P14" s="17"/>
      <c r="Q14" s="15"/>
    </row>
    <row r="15" spans="1:17" ht="12.5" x14ac:dyDescent="0.25">
      <c r="A15" s="8" t="s">
        <v>16</v>
      </c>
      <c r="D15" s="7" t="s">
        <v>19</v>
      </c>
      <c r="G15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15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15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15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15" s="11">
        <f>IF(Таблица2511[[#This Row],[profit/loss]]&gt;0,Таблица2511[[#This Row],[profit/loss]]/Таблица2511[[#This Row],[мах profit/loss]],0)</f>
        <v>0</v>
      </c>
      <c r="N15" s="12">
        <f>Таблица2511[[#This Row],[profit/loss]]*Таблица2511[[#This Row],[quantity]]*$Q$1</f>
        <v>0</v>
      </c>
      <c r="O15" s="13">
        <v>2.6179999999999999</v>
      </c>
      <c r="P15" s="17"/>
      <c r="Q15" s="15"/>
    </row>
    <row r="16" spans="1:17" ht="12.5" x14ac:dyDescent="0.25">
      <c r="A16" s="8" t="s">
        <v>16</v>
      </c>
      <c r="D16" s="7" t="s">
        <v>19</v>
      </c>
      <c r="G16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16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16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16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16" s="11">
        <f>IF(Таблица2511[[#This Row],[profit/loss]]&gt;0,Таблица2511[[#This Row],[profit/loss]]/Таблица2511[[#This Row],[мах profit/loss]],0)</f>
        <v>0</v>
      </c>
      <c r="N16" s="12">
        <f>Таблица2511[[#This Row],[profit/loss]]*Таблица2511[[#This Row],[quantity]]*$Q$1</f>
        <v>0</v>
      </c>
      <c r="O16" s="13">
        <v>2.6179999999999999</v>
      </c>
      <c r="P16" s="17"/>
      <c r="Q16" s="15"/>
    </row>
    <row r="17" spans="1:17" ht="12.5" x14ac:dyDescent="0.25">
      <c r="A17" s="8" t="s">
        <v>16</v>
      </c>
      <c r="D17" s="7" t="s">
        <v>19</v>
      </c>
      <c r="G17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17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17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17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17" s="11">
        <f>IF(Таблица2511[[#This Row],[profit/loss]]&gt;0,Таблица2511[[#This Row],[profit/loss]]/Таблица2511[[#This Row],[мах profit/loss]],0)</f>
        <v>0</v>
      </c>
      <c r="N17" s="12">
        <f>Таблица2511[[#This Row],[profit/loss]]*Таблица2511[[#This Row],[quantity]]*$Q$1</f>
        <v>0</v>
      </c>
      <c r="O17" s="13">
        <v>2.6179999999999999</v>
      </c>
      <c r="P17" s="17"/>
      <c r="Q17" s="15"/>
    </row>
    <row r="18" spans="1:17" ht="12.5" x14ac:dyDescent="0.25">
      <c r="A18" s="8" t="s">
        <v>16</v>
      </c>
      <c r="D18" s="7" t="s">
        <v>19</v>
      </c>
      <c r="G18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18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18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18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18" s="11">
        <f>IF(Таблица2511[[#This Row],[profit/loss]]&gt;0,Таблица2511[[#This Row],[profit/loss]]/Таблица2511[[#This Row],[мах profit/loss]],0)</f>
        <v>0</v>
      </c>
      <c r="N18" s="12">
        <f>Таблица2511[[#This Row],[profit/loss]]*Таблица2511[[#This Row],[quantity]]*$Q$1</f>
        <v>0</v>
      </c>
      <c r="O18" s="13">
        <v>2.6179999999999999</v>
      </c>
      <c r="P18" s="17"/>
      <c r="Q18" s="15"/>
    </row>
    <row r="19" spans="1:17" ht="12.5" x14ac:dyDescent="0.25">
      <c r="A19" s="8" t="s">
        <v>16</v>
      </c>
      <c r="D19" s="7" t="s">
        <v>19</v>
      </c>
      <c r="G19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19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19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19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19" s="11">
        <f>IF(Таблица2511[[#This Row],[profit/loss]]&gt;0,Таблица2511[[#This Row],[profit/loss]]/Таблица2511[[#This Row],[мах profit/loss]],0)</f>
        <v>0</v>
      </c>
      <c r="N19" s="12">
        <f>Таблица2511[[#This Row],[profit/loss]]*Таблица2511[[#This Row],[quantity]]*$Q$1</f>
        <v>0</v>
      </c>
      <c r="O19" s="13">
        <v>2.6179999999999999</v>
      </c>
      <c r="P19" s="17"/>
      <c r="Q19" s="15"/>
    </row>
    <row r="20" spans="1:17" ht="12.5" x14ac:dyDescent="0.25">
      <c r="A20" s="8" t="s">
        <v>16</v>
      </c>
      <c r="D20" s="7" t="s">
        <v>19</v>
      </c>
      <c r="G20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20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20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20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20" s="11">
        <f>IF(Таблица2511[[#This Row],[profit/loss]]&gt;0,Таблица2511[[#This Row],[profit/loss]]/Таблица2511[[#This Row],[мах profit/loss]],0)</f>
        <v>0</v>
      </c>
      <c r="N20" s="12">
        <f>Таблица2511[[#This Row],[profit/loss]]*Таблица2511[[#This Row],[quantity]]*$Q$1</f>
        <v>0</v>
      </c>
      <c r="O20" s="13">
        <v>2.6179999999999999</v>
      </c>
      <c r="P20" s="17"/>
      <c r="Q20" s="15"/>
    </row>
    <row r="21" spans="1:17" ht="12.5" x14ac:dyDescent="0.25">
      <c r="A21" s="8" t="s">
        <v>16</v>
      </c>
      <c r="D21" s="7" t="s">
        <v>19</v>
      </c>
      <c r="G21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21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21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21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21" s="11">
        <f>IF(Таблица2511[[#This Row],[profit/loss]]&gt;0,Таблица2511[[#This Row],[profit/loss]]/Таблица2511[[#This Row],[мах profit/loss]],0)</f>
        <v>0</v>
      </c>
      <c r="N21" s="12">
        <f>Таблица2511[[#This Row],[profit/loss]]*Таблица2511[[#This Row],[quantity]]*$Q$1</f>
        <v>0</v>
      </c>
      <c r="O21" s="13">
        <v>2.6179999999999999</v>
      </c>
      <c r="P21" s="17"/>
      <c r="Q21" s="15"/>
    </row>
    <row r="22" spans="1:17" ht="12.5" x14ac:dyDescent="0.25">
      <c r="A22" s="8" t="s">
        <v>16</v>
      </c>
      <c r="D22" s="7" t="s">
        <v>19</v>
      </c>
      <c r="G22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22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22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22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22" s="11">
        <f>IF(Таблица2511[[#This Row],[profit/loss]]&gt;0,Таблица2511[[#This Row],[profit/loss]]/Таблица2511[[#This Row],[мах profit/loss]],0)</f>
        <v>0</v>
      </c>
      <c r="N22" s="12">
        <f>Таблица2511[[#This Row],[profit/loss]]*Таблица2511[[#This Row],[quantity]]*$Q$1</f>
        <v>0</v>
      </c>
      <c r="O22" s="13">
        <v>2.6179999999999999</v>
      </c>
      <c r="P22" s="17"/>
      <c r="Q22" s="15"/>
    </row>
    <row r="23" spans="1:17" ht="12.5" x14ac:dyDescent="0.25">
      <c r="A23" s="8" t="s">
        <v>16</v>
      </c>
      <c r="D23" s="7" t="s">
        <v>19</v>
      </c>
      <c r="G23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23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23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23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23" s="11">
        <f>IF(Таблица2511[[#This Row],[profit/loss]]&gt;0,Таблица2511[[#This Row],[profit/loss]]/Таблица2511[[#This Row],[мах profit/loss]],0)</f>
        <v>0</v>
      </c>
      <c r="N23" s="12">
        <f>Таблица2511[[#This Row],[profit/loss]]*Таблица2511[[#This Row],[quantity]]*$Q$1</f>
        <v>0</v>
      </c>
      <c r="O23" s="13">
        <v>2.6179999999999999</v>
      </c>
      <c r="P23" s="17"/>
      <c r="Q23" s="15"/>
    </row>
    <row r="24" spans="1:17" ht="12.5" x14ac:dyDescent="0.25">
      <c r="A24" s="8" t="s">
        <v>16</v>
      </c>
      <c r="D24" s="7" t="s">
        <v>19</v>
      </c>
      <c r="G24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24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24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24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24" s="11">
        <f>IF(Таблица2511[[#This Row],[profit/loss]]&gt;0,Таблица2511[[#This Row],[profit/loss]]/Таблица2511[[#This Row],[мах profit/loss]],0)</f>
        <v>0</v>
      </c>
      <c r="N24" s="12">
        <f>Таблица2511[[#This Row],[profit/loss]]*Таблица2511[[#This Row],[quantity]]*$Q$1</f>
        <v>0</v>
      </c>
      <c r="O24" s="13">
        <v>2.6179999999999999</v>
      </c>
      <c r="P24" s="17"/>
      <c r="Q24" s="15"/>
    </row>
    <row r="25" spans="1:17" ht="12.5" x14ac:dyDescent="0.25">
      <c r="A25" s="8" t="s">
        <v>16</v>
      </c>
      <c r="D25" s="7" t="s">
        <v>19</v>
      </c>
      <c r="G25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25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25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25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25" s="11">
        <f>IF(Таблица2511[[#This Row],[profit/loss]]&gt;0,Таблица2511[[#This Row],[profit/loss]]/Таблица2511[[#This Row],[мах profit/loss]],0)</f>
        <v>0</v>
      </c>
      <c r="N25" s="12">
        <f>Таблица2511[[#This Row],[profit/loss]]*Таблица2511[[#This Row],[quantity]]*$Q$1</f>
        <v>0</v>
      </c>
      <c r="O25" s="13">
        <v>2.6179999999999999</v>
      </c>
      <c r="P25" s="17"/>
      <c r="Q25" s="15"/>
    </row>
    <row r="26" spans="1:17" ht="12.5" x14ac:dyDescent="0.25">
      <c r="A26" s="8" t="s">
        <v>16</v>
      </c>
      <c r="D26" s="7" t="s">
        <v>19</v>
      </c>
      <c r="G26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26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26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26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26" s="11">
        <f>IF(Таблица2511[[#This Row],[profit/loss]]&gt;0,Таблица2511[[#This Row],[profit/loss]]/Таблица2511[[#This Row],[мах profit/loss]],0)</f>
        <v>0</v>
      </c>
      <c r="N26" s="12">
        <f>Таблица2511[[#This Row],[profit/loss]]*Таблица2511[[#This Row],[quantity]]*$Q$1</f>
        <v>0</v>
      </c>
      <c r="O26" s="13">
        <v>2.6179999999999999</v>
      </c>
      <c r="P26" s="17"/>
      <c r="Q26" s="15"/>
    </row>
    <row r="27" spans="1:17" ht="12.5" x14ac:dyDescent="0.25">
      <c r="A27" s="8" t="s">
        <v>16</v>
      </c>
      <c r="D27" s="7" t="s">
        <v>19</v>
      </c>
      <c r="G27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27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27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27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27" s="11">
        <f>IF(Таблица2511[[#This Row],[profit/loss]]&gt;0,Таблица2511[[#This Row],[profit/loss]]/Таблица2511[[#This Row],[мах profit/loss]],0)</f>
        <v>0</v>
      </c>
      <c r="N27" s="12">
        <f>Таблица2511[[#This Row],[profit/loss]]*Таблица2511[[#This Row],[quantity]]*$Q$1</f>
        <v>0</v>
      </c>
      <c r="O27" s="13">
        <v>2.6179999999999999</v>
      </c>
      <c r="P27" s="17"/>
      <c r="Q27" s="15"/>
    </row>
    <row r="28" spans="1:17" ht="12.5" x14ac:dyDescent="0.25">
      <c r="A28" s="8" t="s">
        <v>16</v>
      </c>
      <c r="D28" s="7" t="s">
        <v>19</v>
      </c>
      <c r="G28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28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28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28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28" s="11">
        <f>IF(Таблица2511[[#This Row],[profit/loss]]&gt;0,Таблица2511[[#This Row],[profit/loss]]/Таблица2511[[#This Row],[мах profit/loss]],0)</f>
        <v>0</v>
      </c>
      <c r="N28" s="12">
        <f>Таблица2511[[#This Row],[profit/loss]]*Таблица2511[[#This Row],[quantity]]*$Q$1</f>
        <v>0</v>
      </c>
      <c r="O28" s="13">
        <v>2.6179999999999999</v>
      </c>
      <c r="P28" s="17"/>
      <c r="Q28" s="15"/>
    </row>
    <row r="29" spans="1:17" ht="12.5" x14ac:dyDescent="0.25">
      <c r="A29" s="8" t="s">
        <v>16</v>
      </c>
      <c r="D29" s="7" t="s">
        <v>19</v>
      </c>
      <c r="G29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29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29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29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29" s="11">
        <f>IF(Таблица2511[[#This Row],[profit/loss]]&gt;0,Таблица2511[[#This Row],[profit/loss]]/Таблица2511[[#This Row],[мах profit/loss]],0)</f>
        <v>0</v>
      </c>
      <c r="N29" s="12">
        <f>Таблица2511[[#This Row],[profit/loss]]*Таблица2511[[#This Row],[quantity]]*$Q$1</f>
        <v>0</v>
      </c>
      <c r="O29" s="13">
        <v>2.6179999999999999</v>
      </c>
      <c r="P29" s="17"/>
      <c r="Q29" s="15"/>
    </row>
    <row r="30" spans="1:17" ht="12.5" x14ac:dyDescent="0.25">
      <c r="A30" s="8" t="s">
        <v>16</v>
      </c>
      <c r="D30" s="7" t="s">
        <v>19</v>
      </c>
      <c r="G30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30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30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30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30" s="11">
        <f>IF(Таблица2511[[#This Row],[profit/loss]]&gt;0,Таблица2511[[#This Row],[profit/loss]]/Таблица2511[[#This Row],[мах profit/loss]],0)</f>
        <v>0</v>
      </c>
      <c r="N30" s="12">
        <f>Таблица2511[[#This Row],[profit/loss]]*Таблица2511[[#This Row],[quantity]]*$Q$1</f>
        <v>0</v>
      </c>
      <c r="O30" s="13">
        <v>2.6179999999999999</v>
      </c>
      <c r="P30" s="17"/>
      <c r="Q30" s="15"/>
    </row>
    <row r="31" spans="1:17" ht="12.5" x14ac:dyDescent="0.25">
      <c r="A31" s="8" t="s">
        <v>16</v>
      </c>
      <c r="D31" s="7" t="s">
        <v>19</v>
      </c>
      <c r="G31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31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31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31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31" s="11">
        <f>IF(Таблица2511[[#This Row],[profit/loss]]&gt;0,Таблица2511[[#This Row],[profit/loss]]/Таблица2511[[#This Row],[мах profit/loss]],0)</f>
        <v>0</v>
      </c>
      <c r="N31" s="12">
        <f>Таблица2511[[#This Row],[profit/loss]]*Таблица2511[[#This Row],[quantity]]*$Q$1</f>
        <v>0</v>
      </c>
      <c r="O31" s="13">
        <v>2.6179999999999999</v>
      </c>
      <c r="P31" s="17"/>
      <c r="Q31" s="15"/>
    </row>
    <row r="32" spans="1:17" ht="12.5" x14ac:dyDescent="0.25">
      <c r="A32" s="8" t="s">
        <v>16</v>
      </c>
      <c r="D32" s="7" t="s">
        <v>19</v>
      </c>
      <c r="G32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32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32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32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32" s="11">
        <f>IF(Таблица2511[[#This Row],[profit/loss]]&gt;0,Таблица2511[[#This Row],[profit/loss]]/Таблица2511[[#This Row],[мах profit/loss]],0)</f>
        <v>0</v>
      </c>
      <c r="N32" s="12">
        <f>Таблица2511[[#This Row],[profit/loss]]*Таблица2511[[#This Row],[quantity]]*$Q$1</f>
        <v>0</v>
      </c>
      <c r="O32" s="13">
        <v>2.6179999999999999</v>
      </c>
      <c r="P32" s="17"/>
      <c r="Q32" s="15"/>
    </row>
    <row r="33" spans="1:17" ht="12.5" x14ac:dyDescent="0.25">
      <c r="A33" s="8" t="s">
        <v>16</v>
      </c>
      <c r="D33" s="7" t="s">
        <v>19</v>
      </c>
      <c r="G33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33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33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33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33" s="11">
        <f>IF(Таблица2511[[#This Row],[profit/loss]]&gt;0,Таблица2511[[#This Row],[profit/loss]]/Таблица2511[[#This Row],[мах profit/loss]],0)</f>
        <v>0</v>
      </c>
      <c r="N33" s="12">
        <f>Таблица2511[[#This Row],[profit/loss]]*Таблица2511[[#This Row],[quantity]]*$Q$1</f>
        <v>0</v>
      </c>
      <c r="O33" s="13">
        <v>2.6179999999999999</v>
      </c>
      <c r="P33" s="17"/>
      <c r="Q33" s="15"/>
    </row>
    <row r="34" spans="1:17" ht="12.5" x14ac:dyDescent="0.25">
      <c r="A34" s="8" t="s">
        <v>16</v>
      </c>
      <c r="D34" s="7" t="s">
        <v>19</v>
      </c>
      <c r="G34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34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34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34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34" s="11">
        <f>IF(Таблица2511[[#This Row],[profit/loss]]&gt;0,Таблица2511[[#This Row],[profit/loss]]/Таблица2511[[#This Row],[мах profit/loss]],0)</f>
        <v>0</v>
      </c>
      <c r="N34" s="12">
        <f>Таблица2511[[#This Row],[profit/loss]]*Таблица2511[[#This Row],[quantity]]*$Q$1</f>
        <v>0</v>
      </c>
      <c r="O34" s="13">
        <v>2.6179999999999999</v>
      </c>
      <c r="P34" s="17"/>
      <c r="Q34" s="15"/>
    </row>
    <row r="35" spans="1:17" ht="12.5" x14ac:dyDescent="0.25">
      <c r="A35" s="8" t="s">
        <v>16</v>
      </c>
      <c r="D35" s="7" t="s">
        <v>19</v>
      </c>
      <c r="G35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35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35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35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35" s="11">
        <f>IF(Таблица2511[[#This Row],[profit/loss]]&gt;0,Таблица2511[[#This Row],[profit/loss]]/Таблица2511[[#This Row],[мах profit/loss]],0)</f>
        <v>0</v>
      </c>
      <c r="N35" s="12">
        <f>Таблица2511[[#This Row],[profit/loss]]*Таблица2511[[#This Row],[quantity]]*$Q$1</f>
        <v>0</v>
      </c>
      <c r="O35" s="13">
        <v>2.6179999999999999</v>
      </c>
      <c r="P35" s="17"/>
      <c r="Q35" s="15"/>
    </row>
    <row r="36" spans="1:17" ht="12.5" x14ac:dyDescent="0.25">
      <c r="A36" s="8" t="s">
        <v>16</v>
      </c>
      <c r="D36" s="7" t="s">
        <v>19</v>
      </c>
      <c r="G36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36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36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36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36" s="11">
        <f>IF(Таблица2511[[#This Row],[profit/loss]]&gt;0,Таблица2511[[#This Row],[profit/loss]]/Таблица2511[[#This Row],[мах profit/loss]],0)</f>
        <v>0</v>
      </c>
      <c r="N36" s="12">
        <f>Таблица2511[[#This Row],[profit/loss]]*Таблица2511[[#This Row],[quantity]]*$Q$1</f>
        <v>0</v>
      </c>
      <c r="O36" s="13">
        <v>2.6179999999999999</v>
      </c>
      <c r="P36" s="17"/>
      <c r="Q36" s="15"/>
    </row>
    <row r="37" spans="1:17" ht="12.5" x14ac:dyDescent="0.25">
      <c r="A37" s="8" t="s">
        <v>16</v>
      </c>
      <c r="D37" s="7" t="s">
        <v>19</v>
      </c>
      <c r="G37" s="10">
        <f>IF(Таблица2511[[#This Row],[transactions]]="sell",Таблица2511[[#This Row],[мах enter]]-Таблица2511[[#This Row],[enter]],Таблица2511[[#This Row],[enter]]-Таблица2511[[#This Row],[мах enter]])</f>
        <v>0</v>
      </c>
      <c r="J37" s="10">
        <f>IF(Таблица2511[[#This Row],[transactions]]="sell",Таблица2511[[#This Row],[exit]]-Таблица2511[[#This Row],[мах exit]],Таблица2511[[#This Row],[мах exit]]-Таблица2511[[#This Row],[exit]])</f>
        <v>0</v>
      </c>
      <c r="K37" s="10">
        <f>IF(Таблица2511[[#This Row],[transactions]]="sell",Таблица2511[[#This Row],[enter]]-Таблица2511[[#This Row],[exit]],Таблица2511[[#This Row],[exit]]-Таблица2511[[#This Row],[enter]])</f>
        <v>0</v>
      </c>
      <c r="L37" s="10">
        <f>IF(Таблица2511[[#This Row],[transactions]]="sell",Таблица2511[[#This Row],[мах enter]]-Таблица2511[[#This Row],[мах exit]],Таблица2511[[#This Row],[мах exit]]-Таблица2511[[#This Row],[мах enter]])</f>
        <v>0</v>
      </c>
      <c r="M37" s="11">
        <f>IF(Таблица2511[[#This Row],[profit/loss]]&gt;0,Таблица2511[[#This Row],[profit/loss]]/Таблица2511[[#This Row],[мах profit/loss]],0)</f>
        <v>0</v>
      </c>
      <c r="N37" s="12">
        <f>Таблица2511[[#This Row],[profit/loss]]*Таблица2511[[#This Row],[quantity]]*$Q$1</f>
        <v>0</v>
      </c>
      <c r="O37" s="13">
        <v>2.6179999999999999</v>
      </c>
      <c r="P37" s="17"/>
      <c r="Q37" s="15"/>
    </row>
  </sheetData>
  <conditionalFormatting sqref="N22:N1048576 N1:N9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N10:N21">
    <cfRule type="cellIs" dxfId="1" priority="15" operator="lessThan">
      <formula>0</formula>
    </cfRule>
    <cfRule type="cellIs" dxfId="0" priority="16" operator="greaterThan">
      <formula>0</formula>
    </cfRule>
  </conditionalFormatting>
  <pageMargins left="0.7" right="0.7" top="0.75" bottom="0.75" header="0.3" footer="0.3"/>
  <pageSetup paperSize="9" scale="33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6CC00B-4AFA-4EDE-BBF7-96503AD7F833}">
          <x14:formula1>
            <xm:f>STR!$A$1:$A$2</xm:f>
          </x14:formula1>
          <xm:sqref>D2:D37</xm:sqref>
        </x14:dataValidation>
        <x14:dataValidation type="list" allowBlank="1" showInputMessage="1" showErrorMessage="1" xr:uid="{755D12F7-A500-407B-BE72-0CA15AE6F725}">
          <x14:formula1>
            <xm:f>STR!$A$8:$A$19</xm:f>
          </x14:formula1>
          <xm:sqref>O2:O37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64FB-3EF8-49B0-B7E5-A15FCFB0B688}">
  <dimension ref="A1:A19"/>
  <sheetViews>
    <sheetView view="pageBreakPreview" zoomScale="85" zoomScaleNormal="100" zoomScaleSheetLayoutView="85" workbookViewId="0">
      <selection activeCell="C26" sqref="C26"/>
    </sheetView>
  </sheetViews>
  <sheetFormatPr defaultColWidth="9.1796875" defaultRowHeight="13.5" x14ac:dyDescent="0.25"/>
  <cols>
    <col min="1" max="1" width="9" style="14" bestFit="1" customWidth="1"/>
    <col min="2" max="16384" width="9.1796875" style="19"/>
  </cols>
  <sheetData>
    <row r="1" spans="1:1" x14ac:dyDescent="0.25">
      <c r="A1" s="20" t="s">
        <v>17</v>
      </c>
    </row>
    <row r="2" spans="1:1" x14ac:dyDescent="0.25">
      <c r="A2" s="20" t="s">
        <v>19</v>
      </c>
    </row>
    <row r="3" spans="1:1" x14ac:dyDescent="0.25">
      <c r="A3" s="20" t="s">
        <v>22</v>
      </c>
    </row>
    <row r="4" spans="1:1" x14ac:dyDescent="0.25">
      <c r="A4" s="20" t="s">
        <v>23</v>
      </c>
    </row>
    <row r="5" spans="1:1" x14ac:dyDescent="0.25">
      <c r="A5" s="20" t="s">
        <v>24</v>
      </c>
    </row>
    <row r="6" spans="1:1" x14ac:dyDescent="0.25">
      <c r="A6" s="20" t="s">
        <v>25</v>
      </c>
    </row>
    <row r="7" spans="1:1" x14ac:dyDescent="0.25">
      <c r="A7" s="20" t="s">
        <v>26</v>
      </c>
    </row>
    <row r="8" spans="1:1" x14ac:dyDescent="0.25">
      <c r="A8" s="21">
        <v>0.23599999999999999</v>
      </c>
    </row>
    <row r="9" spans="1:1" x14ac:dyDescent="0.25">
      <c r="A9" s="21">
        <v>0.38200000000000001</v>
      </c>
    </row>
    <row r="10" spans="1:1" x14ac:dyDescent="0.25">
      <c r="A10" s="21">
        <v>0.5</v>
      </c>
    </row>
    <row r="11" spans="1:1" x14ac:dyDescent="0.25">
      <c r="A11" s="21">
        <v>0.61799999999999999</v>
      </c>
    </row>
    <row r="12" spans="1:1" x14ac:dyDescent="0.25">
      <c r="A12" s="21">
        <v>0.76400000000000001</v>
      </c>
    </row>
    <row r="13" spans="1:1" x14ac:dyDescent="0.25">
      <c r="A13" s="21">
        <v>1</v>
      </c>
    </row>
    <row r="14" spans="1:1" x14ac:dyDescent="0.25">
      <c r="A14" s="22">
        <v>1.6180000000000001</v>
      </c>
    </row>
    <row r="15" spans="1:1" x14ac:dyDescent="0.25">
      <c r="A15" s="22">
        <v>2.6179999999999999</v>
      </c>
    </row>
    <row r="16" spans="1:1" x14ac:dyDescent="0.25">
      <c r="A16" s="22">
        <v>4.2359999999999998</v>
      </c>
    </row>
    <row r="17" spans="1:1" x14ac:dyDescent="0.25">
      <c r="A17" s="22">
        <v>8.1</v>
      </c>
    </row>
    <row r="18" spans="1:1" x14ac:dyDescent="0.25">
      <c r="A18" s="23" t="s">
        <v>27</v>
      </c>
    </row>
    <row r="19" spans="1:1" x14ac:dyDescent="0.25">
      <c r="A19" s="21" t="s">
        <v>18</v>
      </c>
    </row>
  </sheetData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RI</vt:lpstr>
      <vt:lpstr>STR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2021-03-08T18:08:11Z</dcterms:created>
  <dcterms:modified xsi:type="dcterms:W3CDTF">2021-03-08T18:13:23Z</dcterms:modified>
</cp:coreProperties>
</file>